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lerk 22\Council Meetings\Finance Meeting June 2022\"/>
    </mc:Choice>
  </mc:AlternateContent>
  <xr:revisionPtr revIDLastSave="0" documentId="13_ncr:1_{7D1CF0F8-0CF2-4C4E-AD80-8DC73DBD0199}" xr6:coauthVersionLast="47" xr6:coauthVersionMax="47" xr10:uidLastSave="{00000000-0000-0000-0000-000000000000}"/>
  <bookViews>
    <workbookView xWindow="-120" yWindow="-120" windowWidth="20730" windowHeight="11040" xr2:uid="{A6B85552-6782-4DE4-A2DD-F6A5C14303F7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52" i="1" l="1"/>
  <c r="H12" i="1" l="1"/>
  <c r="H61" i="1" s="1"/>
  <c r="G12" i="1"/>
  <c r="G61" i="1" s="1"/>
  <c r="B130" i="1"/>
  <c r="B98" i="1"/>
  <c r="E53" i="1"/>
  <c r="D53" i="1"/>
  <c r="B81" i="1" l="1"/>
  <c r="B144" i="1"/>
  <c r="B165" i="1"/>
  <c r="C63" i="1"/>
  <c r="E43" i="1"/>
  <c r="D43" i="1"/>
  <c r="E37" i="1"/>
  <c r="B125" i="1"/>
  <c r="B120" i="1"/>
  <c r="E28" i="1"/>
  <c r="D37" i="1"/>
  <c r="E12" i="1"/>
  <c r="D12" i="1"/>
  <c r="D61" i="1" s="1"/>
  <c r="D28" i="1"/>
  <c r="C53" i="1"/>
  <c r="C43" i="1"/>
  <c r="C37" i="1"/>
  <c r="C28" i="1"/>
  <c r="C12" i="1"/>
  <c r="B53" i="1"/>
  <c r="B43" i="1"/>
  <c r="B37" i="1"/>
  <c r="B28" i="1"/>
  <c r="B12" i="1"/>
  <c r="F53" i="1"/>
  <c r="G53" i="1"/>
  <c r="H53" i="1"/>
  <c r="F43" i="1"/>
  <c r="G43" i="1"/>
  <c r="H43" i="1"/>
  <c r="B160" i="1" s="1"/>
  <c r="F37" i="1"/>
  <c r="G37" i="1"/>
  <c r="H37" i="1"/>
  <c r="F28" i="1"/>
  <c r="G28" i="1"/>
  <c r="H28" i="1"/>
  <c r="G62" i="1" l="1"/>
  <c r="G63" i="1" s="1"/>
  <c r="H62" i="1"/>
  <c r="H63" i="1" s="1"/>
  <c r="D59" i="1"/>
  <c r="D62" i="1" s="1"/>
  <c r="D63" i="1" s="1"/>
  <c r="E61" i="1"/>
  <c r="E59" i="1"/>
  <c r="F5" i="1"/>
  <c r="E62" i="1"/>
  <c r="H59" i="1"/>
  <c r="C59" i="1"/>
  <c r="F62" i="1"/>
  <c r="F59" i="1"/>
  <c r="B59" i="1"/>
  <c r="G59" i="1"/>
  <c r="F12" i="1" l="1"/>
  <c r="E63" i="1"/>
  <c r="B158" i="1" l="1"/>
  <c r="B167" i="1" s="1"/>
  <c r="F61" i="1"/>
  <c r="F63" i="1" s="1"/>
</calcChain>
</file>

<file path=xl/sharedStrings.xml><?xml version="1.0" encoding="utf-8"?>
<sst xmlns="http://schemas.openxmlformats.org/spreadsheetml/2006/main" count="177" uniqueCount="157">
  <si>
    <t>2020/21</t>
  </si>
  <si>
    <t>2021/22</t>
  </si>
  <si>
    <t>Budget</t>
  </si>
  <si>
    <t>Actual</t>
  </si>
  <si>
    <t>Total Projected YE</t>
  </si>
  <si>
    <t xml:space="preserve">Budget Income </t>
  </si>
  <si>
    <t>VAT on receipts</t>
  </si>
  <si>
    <t>Precept</t>
  </si>
  <si>
    <t>LCTS Grant</t>
  </si>
  <si>
    <t>Bank Interest</t>
  </si>
  <si>
    <t>Grants</t>
  </si>
  <si>
    <t>Miscellanous Income</t>
  </si>
  <si>
    <t>Total Income</t>
  </si>
  <si>
    <t>VAT (all to be reclaimed)</t>
  </si>
  <si>
    <t>General Administration</t>
  </si>
  <si>
    <t>Clerks Salary &amp; Expenses</t>
  </si>
  <si>
    <t>Rent for meeting Room</t>
  </si>
  <si>
    <t>Insurance</t>
  </si>
  <si>
    <t>Subscriptions</t>
  </si>
  <si>
    <t>Training</t>
  </si>
  <si>
    <t>Sundries</t>
  </si>
  <si>
    <t>Stationary etc</t>
  </si>
  <si>
    <t>Website Costs</t>
  </si>
  <si>
    <t>Audit (internal &amp; external)</t>
  </si>
  <si>
    <t>Total General Administration</t>
  </si>
  <si>
    <t>Running Costs</t>
  </si>
  <si>
    <t>Contract Maintenance</t>
  </si>
  <si>
    <t>Public Lighting</t>
  </si>
  <si>
    <t>Beach</t>
  </si>
  <si>
    <t xml:space="preserve">Sundries </t>
  </si>
  <si>
    <t>Flower Tubs</t>
  </si>
  <si>
    <t>Tree Survey</t>
  </si>
  <si>
    <t>Total Running Costs</t>
  </si>
  <si>
    <t>Grants &amp; Donations</t>
  </si>
  <si>
    <t>S137</t>
  </si>
  <si>
    <t>Other</t>
  </si>
  <si>
    <t>Contingency</t>
  </si>
  <si>
    <t>Total Grants &amp; Donations</t>
  </si>
  <si>
    <t>Capital Expenditure</t>
  </si>
  <si>
    <t>Emergency Plan* (EMR)</t>
  </si>
  <si>
    <t>Capital Expenditure Contingency</t>
  </si>
  <si>
    <t>Street Furniture (EMR)</t>
  </si>
  <si>
    <t>New Noticeboard</t>
  </si>
  <si>
    <t>Total Capital Expenditure</t>
  </si>
  <si>
    <t>Mayors Allowance</t>
  </si>
  <si>
    <t>Emergency Contingency/Reserve Top up</t>
  </si>
  <si>
    <t>Total Overhead Expenditure</t>
  </si>
  <si>
    <t>Total Budget Income</t>
  </si>
  <si>
    <t>Expenditure</t>
  </si>
  <si>
    <t>Net Income over Expenditure</t>
  </si>
  <si>
    <t>plus transfer from EMR</t>
  </si>
  <si>
    <t>Movement to/from Gen Reserve</t>
  </si>
  <si>
    <t>2022/23</t>
  </si>
  <si>
    <t>Expenditure Item</t>
  </si>
  <si>
    <t xml:space="preserve">Rent for meeting room </t>
  </si>
  <si>
    <t xml:space="preserve">Insurance </t>
  </si>
  <si>
    <t>EALC/SLCC</t>
  </si>
  <si>
    <t>CVST</t>
  </si>
  <si>
    <t>NALC LCR</t>
  </si>
  <si>
    <t>Friends of historic essex</t>
  </si>
  <si>
    <t>CPRE</t>
  </si>
  <si>
    <t>SLCC</t>
  </si>
  <si>
    <t>ALCC</t>
  </si>
  <si>
    <t>TDALC</t>
  </si>
  <si>
    <t>ICO</t>
  </si>
  <si>
    <t>Scribe</t>
  </si>
  <si>
    <t>McAffee Antivirus</t>
  </si>
  <si>
    <t>(£11.99 a month)</t>
  </si>
  <si>
    <t>Stamps</t>
  </si>
  <si>
    <t>PO Box</t>
  </si>
  <si>
    <t>Stationary</t>
  </si>
  <si>
    <t>Reams of Paper x 10</t>
  </si>
  <si>
    <t>Website</t>
  </si>
  <si>
    <t>Audit</t>
  </si>
  <si>
    <t xml:space="preserve">Contract Maintenance </t>
  </si>
  <si>
    <t>Weed Treatment &amp; Litter picking</t>
  </si>
  <si>
    <t>Watering Flower tubs</t>
  </si>
  <si>
    <t xml:space="preserve">Grass Cutting </t>
  </si>
  <si>
    <t xml:space="preserve">Public Lighting </t>
  </si>
  <si>
    <t>AJ Lighting</t>
  </si>
  <si>
    <t>E.on</t>
  </si>
  <si>
    <t>Approx 4 light replacements (standard outage)</t>
  </si>
  <si>
    <t xml:space="preserve">Crown Estate </t>
  </si>
  <si>
    <t>TDC Sand</t>
  </si>
  <si>
    <t xml:space="preserve">Annual rent for beach </t>
  </si>
  <si>
    <t>Increase of £25 over from 2020/21 - carried forward £589 from the same year</t>
  </si>
  <si>
    <t xml:space="preserve">Tree Survey </t>
  </si>
  <si>
    <t>Based on last survey</t>
  </si>
  <si>
    <t xml:space="preserve">S137 Donations </t>
  </si>
  <si>
    <t xml:space="preserve">Other Donations </t>
  </si>
  <si>
    <t>Emergency Plan</t>
  </si>
  <si>
    <t xml:space="preserve">£1000 earmarked in reserves </t>
  </si>
  <si>
    <t>Reserves</t>
  </si>
  <si>
    <t>Add pred NET movement to/from Reserves</t>
  </si>
  <si>
    <t xml:space="preserve">Less funds carrried over if council chooses to do so </t>
  </si>
  <si>
    <t xml:space="preserve">Street Furniture </t>
  </si>
  <si>
    <t>Total Earmarked</t>
  </si>
  <si>
    <t xml:space="preserve">Leaving a general reserve of </t>
  </si>
  <si>
    <t xml:space="preserve">A healthy general reserve is approx 50% of precept income </t>
  </si>
  <si>
    <t xml:space="preserve">twice yearly planting at £960 </t>
  </si>
  <si>
    <t xml:space="preserve">£300 for an extrnal audit as we will be going over the upper level. </t>
  </si>
  <si>
    <t>10 x reams of paper - £32 plus staples/envelopes etc</t>
  </si>
  <si>
    <t xml:space="preserve">(less because the print cartridges are not needed and the ink is paid for under </t>
  </si>
  <si>
    <t xml:space="preserve">clerks expenses at £6 per month) </t>
  </si>
  <si>
    <t>office365</t>
  </si>
  <si>
    <t>12 x 3.80 plus 12 x 14.99</t>
  </si>
  <si>
    <t>Less Proposed ringfenced funds for 2022/23</t>
  </si>
  <si>
    <t xml:space="preserve">Quay Street Flower Bed </t>
  </si>
  <si>
    <t>high vis vests</t>
  </si>
  <si>
    <t>Quay Street Project</t>
  </si>
  <si>
    <t xml:space="preserve">Grant </t>
  </si>
  <si>
    <t xml:space="preserve">Locality Fund </t>
  </si>
  <si>
    <t xml:space="preserve">Miscellaneous Income </t>
  </si>
  <si>
    <t xml:space="preserve">War Memorial </t>
  </si>
  <si>
    <t>plans for quay st plan ap</t>
  </si>
  <si>
    <t>lanyards</t>
  </si>
  <si>
    <t xml:space="preserve">purchased £1189 sand in 2021/22 </t>
  </si>
  <si>
    <t xml:space="preserve">wreath </t>
  </si>
  <si>
    <t xml:space="preserve">Higher as award ceremony happened this year </t>
  </si>
  <si>
    <t xml:space="preserve">Higher due to purchases for the wildlife garden </t>
  </si>
  <si>
    <t>Annual Maintenance Survey</t>
  </si>
  <si>
    <t>Price of electric has gone up to 33.08 per kwh from 25.40 - based this on a years usage and the new prices</t>
  </si>
  <si>
    <t>light fitting/accessories /recycling -£70.25 plus callout @ £70</t>
  </si>
  <si>
    <t>expenditure)</t>
  </si>
  <si>
    <t xml:space="preserve">£20 per meeting at the masons lodge - 11 monthly, 3 finance, 2 extraordinary </t>
  </si>
  <si>
    <t xml:space="preserve">CiLca is £650 plus associated core courses (most of these I have completed) plus training </t>
  </si>
  <si>
    <t>Election Costs</t>
  </si>
  <si>
    <t>for cllrs (5 @ £85)</t>
  </si>
  <si>
    <t>Zoom Subscription</t>
  </si>
  <si>
    <t xml:space="preserve">Platinum Jubilee Party </t>
  </si>
  <si>
    <t>Donations  from the 4 businesses for the benches + £40 part payment for printer refund</t>
  </si>
  <si>
    <t>Actual YTD as at 27.04.21</t>
  </si>
  <si>
    <t>Reserves at at 31.03.22</t>
  </si>
  <si>
    <t>Predicted Reserves as at 31.03.23</t>
  </si>
  <si>
    <t>(Reserves 31/03/22 plus total projected Y/E income minus total projected Y/E</t>
  </si>
  <si>
    <t>Actual YTD as at 31.03.22</t>
  </si>
  <si>
    <t>Clerk Expenses (split now)</t>
  </si>
  <si>
    <t>Bursery Payments Clerks courses</t>
  </si>
  <si>
    <t>Income from FPC for 50% net toward clerks courses &amp; stationary</t>
  </si>
  <si>
    <t>n/a</t>
  </si>
  <si>
    <t xml:space="preserve">Clerk Expenses </t>
  </si>
  <si>
    <t>Clerks Salary</t>
  </si>
  <si>
    <t>LC1 SCP17: £12.95 per hour plus £188.04 WFH</t>
  </si>
  <si>
    <t xml:space="preserve">£26 x 12 WFH allowance plus £3 x 12 (printing subscription) plus mileage </t>
  </si>
  <si>
    <t>The potential NALC pay rise is due but this is as of yet unknown</t>
  </si>
  <si>
    <t xml:space="preserve">2021 - 22 </t>
  </si>
  <si>
    <t>This cost is reduced due to the bursery and also FPC contributing 50% net costs</t>
  </si>
  <si>
    <t>This will be less as 50% net costs will be paid by FPC</t>
  </si>
  <si>
    <t xml:space="preserve">We only need to purchase one of these this year </t>
  </si>
  <si>
    <t>Queens Plat Jubilee</t>
  </si>
  <si>
    <t xml:space="preserve">Business Chamber </t>
  </si>
  <si>
    <t>Coop</t>
  </si>
  <si>
    <t>National Lottery</t>
  </si>
  <si>
    <t xml:space="preserve">Total </t>
  </si>
  <si>
    <t>QPJ MTC budgeted £1000 plus had £1230 of donations - total cost to MTC was £1709.02 - £2230 minus £1709.02 = £520.98</t>
  </si>
  <si>
    <t xml:space="preserve">£390 cost of noticeboard </t>
  </si>
  <si>
    <t xml:space="preserve">£35 preplanning application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</si>
</sst>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£&quot;#,##0;[Red]\-&quot;£&quot;#,##0"/>
    <numFmt numFmtId="8" formatCode="&quot;£&quot;#,##0.00;[Red]\-&quot;£&quot;#,##0.00"/>
    <numFmt numFmtId="44" formatCode="_-&quot;£&quot;* #,##0.00_-;\-&quot;£&quot;* #,##0.00_-;_-&quot;£&quot;* &quot;-&quot;??_-;_-@_-"/>
    <numFmt numFmtId="164" formatCode="_-[$£-809]* #,##0.00_-;\-[$£-809]* #,##0.00_-;_-[$£-809]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41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0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ont="1" applyBorder="1" applyAlignment="1">
      <alignment horizontal="center"/>
    </xf>
    <xf numFmtId="44" fontId="0" fillId="0" borderId="1" xfId="1" applyFont="1" applyBorder="1" applyAlignment="1">
      <alignment horizontal="center"/>
    </xf>
    <xf numFmtId="164" fontId="0" fillId="0" borderId="1" xfId="1" applyNumberFormat="1" applyFont="1" applyBorder="1" applyAlignment="1">
      <alignment horizontal="center"/>
    </xf>
    <xf numFmtId="44" fontId="3" fillId="0" borderId="1" xfId="1" applyFont="1" applyBorder="1" applyAlignment="1">
      <alignment horizontal="center"/>
    </xf>
    <xf numFmtId="164" fontId="3" fillId="0" borderId="1" xfId="1" applyNumberFormat="1" applyFont="1" applyBorder="1" applyAlignment="1">
      <alignment horizontal="center"/>
    </xf>
    <xf numFmtId="44" fontId="6" fillId="0" borderId="1" xfId="1" applyFont="1" applyBorder="1" applyAlignment="1">
      <alignment horizontal="center"/>
    </xf>
    <xf numFmtId="0" fontId="0" fillId="0" borderId="0" xfId="0" applyAlignment="1">
      <alignment horizontal="left"/>
    </xf>
    <xf numFmtId="44" fontId="0" fillId="0" borderId="0" xfId="1" applyFont="1" applyAlignment="1">
      <alignment horizontal="center"/>
    </xf>
    <xf numFmtId="44" fontId="3" fillId="0" borderId="0" xfId="1" applyFont="1" applyAlignment="1">
      <alignment horizontal="center"/>
    </xf>
    <xf numFmtId="0" fontId="2" fillId="0" borderId="0" xfId="0" applyFont="1" applyAlignment="1">
      <alignment horizontal="left"/>
    </xf>
    <xf numFmtId="0" fontId="0" fillId="0" borderId="0" xfId="0" applyFont="1" applyAlignment="1">
      <alignment horizontal="center" wrapText="1"/>
    </xf>
    <xf numFmtId="6" fontId="0" fillId="0" borderId="0" xfId="0" applyNumberFormat="1" applyAlignment="1">
      <alignment horizontal="center"/>
    </xf>
    <xf numFmtId="0" fontId="3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44" fontId="0" fillId="0" borderId="0" xfId="1" applyFont="1" applyAlignment="1"/>
    <xf numFmtId="0" fontId="7" fillId="0" borderId="0" xfId="2"/>
    <xf numFmtId="164" fontId="8" fillId="0" borderId="1" xfId="1" applyNumberFormat="1" applyFont="1" applyBorder="1" applyAlignment="1">
      <alignment horizontal="center"/>
    </xf>
    <xf numFmtId="0" fontId="8" fillId="0" borderId="0" xfId="0" applyFont="1" applyAlignment="1">
      <alignment horizontal="left"/>
    </xf>
    <xf numFmtId="44" fontId="8" fillId="0" borderId="1" xfId="1" applyFont="1" applyBorder="1" applyAlignment="1">
      <alignment horizontal="center"/>
    </xf>
    <xf numFmtId="44" fontId="3" fillId="0" borderId="0" xfId="0" applyNumberFormat="1" applyFont="1" applyAlignment="1">
      <alignment horizontal="center"/>
    </xf>
    <xf numFmtId="44" fontId="0" fillId="0" borderId="0" xfId="0" applyNumberFormat="1" applyAlignment="1">
      <alignment horizontal="center"/>
    </xf>
    <xf numFmtId="8" fontId="8" fillId="0" borderId="0" xfId="0" applyNumberFormat="1" applyFont="1" applyAlignment="1">
      <alignment horizontal="left"/>
    </xf>
    <xf numFmtId="0" fontId="0" fillId="0" borderId="1" xfId="0" applyFont="1" applyBorder="1" applyAlignment="1">
      <alignment horizontal="center" wrapText="1"/>
    </xf>
    <xf numFmtId="44" fontId="2" fillId="0" borderId="1" xfId="1" applyFont="1" applyBorder="1" applyAlignment="1">
      <alignment horizontal="center"/>
    </xf>
    <xf numFmtId="44" fontId="8" fillId="0" borderId="0" xfId="1" applyFont="1" applyAlignment="1">
      <alignment horizontal="left"/>
    </xf>
    <xf numFmtId="0" fontId="9" fillId="0" borderId="0" xfId="0" applyFont="1" applyAlignment="1">
      <alignment horizontal="left"/>
    </xf>
    <xf numFmtId="0" fontId="0" fillId="0" borderId="1" xfId="0" applyBorder="1" applyAlignment="1">
      <alignment horizontal="right"/>
    </xf>
    <xf numFmtId="0" fontId="3" fillId="0" borderId="1" xfId="0" applyFont="1" applyBorder="1" applyAlignment="1">
      <alignment horizontal="right"/>
    </xf>
    <xf numFmtId="0" fontId="3" fillId="0" borderId="0" xfId="0" applyFont="1" applyBorder="1" applyAlignment="1">
      <alignment horizontal="right"/>
    </xf>
    <xf numFmtId="0" fontId="3" fillId="0" borderId="0" xfId="0" applyFont="1" applyBorder="1" applyAlignment="1">
      <alignment horizontal="center"/>
    </xf>
    <xf numFmtId="6" fontId="0" fillId="0" borderId="0" xfId="1" applyNumberFormat="1" applyFont="1" applyAlignment="1"/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6A746E-9F30-41D0-9312-64382272775F}">
  <dimension ref="A1:J169"/>
  <sheetViews>
    <sheetView tabSelected="1" workbookViewId="0">
      <pane ySplit="2" topLeftCell="A3" activePane="bottomLeft" state="frozen"/>
      <selection pane="bottomLeft" activeCell="G145" sqref="G145"/>
    </sheetView>
  </sheetViews>
  <sheetFormatPr defaultRowHeight="15" x14ac:dyDescent="0.25"/>
  <cols>
    <col min="1" max="1" width="29.5703125" style="2" customWidth="1"/>
    <col min="2" max="2" width="11.7109375" style="1" bestFit="1" customWidth="1"/>
    <col min="3" max="3" width="11.85546875" style="1" customWidth="1"/>
    <col min="4" max="4" width="17.85546875" style="1" customWidth="1"/>
    <col min="5" max="5" width="14" style="1" customWidth="1"/>
    <col min="6" max="6" width="11.5703125" style="1" bestFit="1" customWidth="1"/>
    <col min="7" max="8" width="11.7109375" style="1" customWidth="1"/>
    <col min="9" max="16384" width="9.140625" style="1"/>
  </cols>
  <sheetData>
    <row r="1" spans="1:10" x14ac:dyDescent="0.25">
      <c r="A1" s="6"/>
      <c r="B1" s="6"/>
      <c r="C1" s="6" t="s">
        <v>0</v>
      </c>
      <c r="D1" s="6" t="s">
        <v>1</v>
      </c>
      <c r="E1" s="6"/>
      <c r="F1" s="6"/>
      <c r="G1" s="6" t="s">
        <v>52</v>
      </c>
      <c r="H1" s="6"/>
    </row>
    <row r="2" spans="1:10" ht="29.25" customHeight="1" x14ac:dyDescent="0.25">
      <c r="A2" s="6"/>
      <c r="B2" s="6" t="s">
        <v>2</v>
      </c>
      <c r="C2" s="6" t="s">
        <v>3</v>
      </c>
      <c r="D2" s="7" t="s">
        <v>135</v>
      </c>
      <c r="E2" s="7" t="s">
        <v>4</v>
      </c>
      <c r="F2" s="6" t="s">
        <v>2</v>
      </c>
      <c r="G2" s="7" t="s">
        <v>131</v>
      </c>
      <c r="H2" s="7" t="s">
        <v>4</v>
      </c>
    </row>
    <row r="3" spans="1:10" x14ac:dyDescent="0.25">
      <c r="A3" s="8" t="s">
        <v>5</v>
      </c>
      <c r="B3" s="9"/>
      <c r="C3" s="9"/>
      <c r="D3" s="9"/>
      <c r="E3" s="9"/>
      <c r="F3" s="9"/>
      <c r="G3" s="9"/>
      <c r="H3" s="9"/>
    </row>
    <row r="4" spans="1:10" x14ac:dyDescent="0.25">
      <c r="A4" s="10" t="s">
        <v>6</v>
      </c>
      <c r="B4" s="12"/>
      <c r="C4" s="12">
        <v>1473.73</v>
      </c>
      <c r="D4" s="26">
        <v>1443.73</v>
      </c>
      <c r="E4" s="12">
        <v>1271.97</v>
      </c>
      <c r="F4" s="12">
        <v>0</v>
      </c>
      <c r="G4" s="12">
        <v>0</v>
      </c>
      <c r="H4" s="12"/>
    </row>
    <row r="5" spans="1:10" x14ac:dyDescent="0.25">
      <c r="A5" s="10" t="s">
        <v>7</v>
      </c>
      <c r="B5" s="12">
        <v>20397</v>
      </c>
      <c r="C5" s="12">
        <v>20397</v>
      </c>
      <c r="D5" s="12">
        <v>23503</v>
      </c>
      <c r="E5" s="12">
        <v>23503</v>
      </c>
      <c r="F5" s="26">
        <f>SUM(F28+F37+F43)</f>
        <v>26007.379999999997</v>
      </c>
      <c r="G5" s="12">
        <v>13210</v>
      </c>
      <c r="H5" s="12">
        <v>26007.38</v>
      </c>
      <c r="J5" s="25"/>
    </row>
    <row r="6" spans="1:10" x14ac:dyDescent="0.25">
      <c r="A6" s="10" t="s">
        <v>8</v>
      </c>
      <c r="B6" s="12"/>
      <c r="C6" s="12">
        <v>399</v>
      </c>
      <c r="D6" s="12">
        <v>401</v>
      </c>
      <c r="E6" s="12">
        <v>0</v>
      </c>
      <c r="F6" s="12"/>
      <c r="G6" s="12">
        <v>206.5</v>
      </c>
      <c r="H6" s="12">
        <v>413</v>
      </c>
    </row>
    <row r="7" spans="1:10" x14ac:dyDescent="0.25">
      <c r="A7" s="10" t="s">
        <v>9</v>
      </c>
      <c r="B7" s="12">
        <v>40</v>
      </c>
      <c r="C7" s="12">
        <v>9.09</v>
      </c>
      <c r="D7" s="12">
        <v>1.87</v>
      </c>
      <c r="E7" s="12">
        <v>1.5</v>
      </c>
      <c r="F7" s="12">
        <v>2</v>
      </c>
      <c r="G7" s="12">
        <v>0</v>
      </c>
      <c r="H7" s="12">
        <v>2</v>
      </c>
    </row>
    <row r="8" spans="1:10" x14ac:dyDescent="0.25">
      <c r="A8" s="10" t="s">
        <v>10</v>
      </c>
      <c r="B8" s="12"/>
      <c r="C8" s="12">
        <v>525</v>
      </c>
      <c r="D8" s="12">
        <v>1500</v>
      </c>
      <c r="E8" s="12">
        <v>500</v>
      </c>
      <c r="F8" s="12">
        <v>0</v>
      </c>
      <c r="G8" s="12">
        <v>0</v>
      </c>
      <c r="H8" s="12">
        <v>0</v>
      </c>
    </row>
    <row r="9" spans="1:10" x14ac:dyDescent="0.25">
      <c r="A9" s="10" t="s">
        <v>11</v>
      </c>
      <c r="B9" s="12"/>
      <c r="C9" s="12">
        <v>166.4</v>
      </c>
      <c r="D9" s="12">
        <v>2426.2399999999998</v>
      </c>
      <c r="E9" s="12">
        <v>2040</v>
      </c>
      <c r="F9" s="12">
        <v>0</v>
      </c>
      <c r="G9" s="12">
        <v>0</v>
      </c>
      <c r="H9" s="12">
        <v>0</v>
      </c>
    </row>
    <row r="10" spans="1:10" x14ac:dyDescent="0.25">
      <c r="A10" s="10" t="s">
        <v>137</v>
      </c>
      <c r="B10" s="12" t="s">
        <v>139</v>
      </c>
      <c r="C10" s="12" t="s">
        <v>139</v>
      </c>
      <c r="D10" s="12" t="s">
        <v>139</v>
      </c>
      <c r="E10" s="12" t="s">
        <v>139</v>
      </c>
      <c r="F10" s="12">
        <v>0</v>
      </c>
      <c r="G10" s="12">
        <v>0</v>
      </c>
      <c r="H10" s="12">
        <v>0</v>
      </c>
    </row>
    <row r="11" spans="1:10" ht="29.25" customHeight="1" x14ac:dyDescent="0.25">
      <c r="A11" s="32" t="s">
        <v>138</v>
      </c>
      <c r="B11" s="12" t="s">
        <v>139</v>
      </c>
      <c r="C11" s="12" t="s">
        <v>139</v>
      </c>
      <c r="D11" s="12" t="s">
        <v>139</v>
      </c>
      <c r="E11" s="12" t="s">
        <v>139</v>
      </c>
      <c r="F11" s="12">
        <v>0</v>
      </c>
      <c r="G11" s="12">
        <v>0</v>
      </c>
      <c r="H11" s="12">
        <v>0</v>
      </c>
    </row>
    <row r="12" spans="1:10" x14ac:dyDescent="0.25">
      <c r="A12" s="6" t="s">
        <v>12</v>
      </c>
      <c r="B12" s="14">
        <f t="shared" ref="B12:C12" si="0">SUM(B4:B9)</f>
        <v>20437</v>
      </c>
      <c r="C12" s="14">
        <f t="shared" si="0"/>
        <v>22970.22</v>
      </c>
      <c r="D12" s="14">
        <f>SUM(D4:D9)</f>
        <v>29275.839999999997</v>
      </c>
      <c r="E12" s="14">
        <f>SUM(E4:E9)</f>
        <v>27316.47</v>
      </c>
      <c r="F12" s="14">
        <f>SUM(F4:F11)</f>
        <v>26009.379999999997</v>
      </c>
      <c r="G12" s="14">
        <f>SUM(G4:G11)</f>
        <v>13416.5</v>
      </c>
      <c r="H12" s="14">
        <f>SUM(H4:H11)</f>
        <v>26422.38</v>
      </c>
    </row>
    <row r="13" spans="1:10" x14ac:dyDescent="0.25">
      <c r="A13" s="10"/>
      <c r="B13" s="9"/>
      <c r="C13" s="9"/>
      <c r="D13" s="9"/>
      <c r="E13" s="9"/>
      <c r="F13" s="9"/>
      <c r="G13" s="9"/>
      <c r="H13" s="9"/>
    </row>
    <row r="14" spans="1:10" x14ac:dyDescent="0.25">
      <c r="A14" s="6" t="s">
        <v>13</v>
      </c>
      <c r="B14" s="11"/>
      <c r="C14" s="11">
        <v>1397</v>
      </c>
      <c r="D14" s="11">
        <v>2848.9</v>
      </c>
      <c r="E14" s="11">
        <v>1443.73</v>
      </c>
      <c r="F14" s="11">
        <v>2807.21</v>
      </c>
      <c r="G14" s="11">
        <v>0</v>
      </c>
      <c r="H14" s="11"/>
    </row>
    <row r="15" spans="1:10" x14ac:dyDescent="0.25">
      <c r="A15" s="10"/>
      <c r="B15" s="9"/>
      <c r="C15" s="9"/>
      <c r="D15" s="9"/>
      <c r="E15" s="9"/>
      <c r="F15" s="9"/>
      <c r="G15" s="9"/>
      <c r="H15" s="9"/>
    </row>
    <row r="16" spans="1:10" x14ac:dyDescent="0.25">
      <c r="A16" s="8" t="s">
        <v>14</v>
      </c>
      <c r="B16" s="9"/>
      <c r="C16" s="9"/>
      <c r="D16" s="9"/>
      <c r="E16" s="9"/>
      <c r="F16" s="9"/>
      <c r="G16" s="9"/>
      <c r="H16" s="9"/>
    </row>
    <row r="17" spans="1:8" x14ac:dyDescent="0.25">
      <c r="A17" s="10" t="s">
        <v>15</v>
      </c>
      <c r="B17" s="11">
        <v>8876</v>
      </c>
      <c r="C17" s="11">
        <v>8864.2999999999993</v>
      </c>
      <c r="D17" s="11">
        <v>9881.6</v>
      </c>
      <c r="E17" s="28">
        <v>10580.27</v>
      </c>
      <c r="F17" s="11">
        <v>11109.8</v>
      </c>
      <c r="G17" s="11">
        <v>1934.99</v>
      </c>
      <c r="H17" s="11">
        <v>10101</v>
      </c>
    </row>
    <row r="18" spans="1:8" x14ac:dyDescent="0.25">
      <c r="A18" s="10" t="s">
        <v>136</v>
      </c>
      <c r="B18" s="11"/>
      <c r="C18" s="11"/>
      <c r="D18" s="11">
        <v>800.25</v>
      </c>
      <c r="E18" s="28"/>
      <c r="F18" s="11"/>
      <c r="G18" s="11">
        <v>65.87</v>
      </c>
      <c r="H18" s="11">
        <v>348</v>
      </c>
    </row>
    <row r="19" spans="1:8" x14ac:dyDescent="0.25">
      <c r="A19" s="10" t="s">
        <v>16</v>
      </c>
      <c r="B19" s="11">
        <v>160</v>
      </c>
      <c r="C19" s="11">
        <v>38</v>
      </c>
      <c r="D19" s="11">
        <v>90</v>
      </c>
      <c r="E19" s="11">
        <v>110</v>
      </c>
      <c r="F19" s="11">
        <v>320</v>
      </c>
      <c r="G19" s="11">
        <v>0</v>
      </c>
      <c r="H19" s="11">
        <v>320</v>
      </c>
    </row>
    <row r="20" spans="1:8" x14ac:dyDescent="0.25">
      <c r="A20" s="10" t="s">
        <v>17</v>
      </c>
      <c r="B20" s="11">
        <v>590</v>
      </c>
      <c r="C20" s="11">
        <v>583</v>
      </c>
      <c r="D20" s="11">
        <v>418.23</v>
      </c>
      <c r="E20" s="11">
        <v>583</v>
      </c>
      <c r="F20" s="11">
        <v>650</v>
      </c>
      <c r="G20" s="11">
        <v>0</v>
      </c>
      <c r="H20" s="11">
        <v>650</v>
      </c>
    </row>
    <row r="21" spans="1:8" x14ac:dyDescent="0.25">
      <c r="A21" s="10" t="s">
        <v>18</v>
      </c>
      <c r="B21" s="11">
        <v>582</v>
      </c>
      <c r="C21" s="11">
        <v>984</v>
      </c>
      <c r="D21" s="11">
        <v>469.01</v>
      </c>
      <c r="E21" s="28">
        <v>949</v>
      </c>
      <c r="F21" s="28">
        <v>949</v>
      </c>
      <c r="G21" s="11">
        <v>311.7</v>
      </c>
      <c r="H21" s="28">
        <v>949</v>
      </c>
    </row>
    <row r="22" spans="1:8" x14ac:dyDescent="0.25">
      <c r="A22" s="10" t="s">
        <v>19</v>
      </c>
      <c r="B22" s="11">
        <v>340</v>
      </c>
      <c r="C22" s="11">
        <v>310</v>
      </c>
      <c r="D22" s="11">
        <v>1185.3399999999999</v>
      </c>
      <c r="E22" s="11">
        <v>1090</v>
      </c>
      <c r="F22" s="28">
        <v>1075</v>
      </c>
      <c r="G22" s="11">
        <v>250</v>
      </c>
      <c r="H22" s="28">
        <v>1075</v>
      </c>
    </row>
    <row r="23" spans="1:8" x14ac:dyDescent="0.25">
      <c r="A23" s="10" t="s">
        <v>20</v>
      </c>
      <c r="B23" s="11">
        <v>431</v>
      </c>
      <c r="C23" s="11">
        <v>1101</v>
      </c>
      <c r="D23" s="11">
        <v>554.17999999999995</v>
      </c>
      <c r="E23" s="28">
        <v>764.18</v>
      </c>
      <c r="F23" s="28">
        <v>650</v>
      </c>
      <c r="G23" s="11">
        <v>36.5</v>
      </c>
      <c r="H23" s="28">
        <v>650</v>
      </c>
    </row>
    <row r="24" spans="1:8" x14ac:dyDescent="0.25">
      <c r="A24" s="10" t="s">
        <v>21</v>
      </c>
      <c r="B24" s="11">
        <v>218</v>
      </c>
      <c r="C24" s="11">
        <v>136</v>
      </c>
      <c r="D24" s="11">
        <v>142.84</v>
      </c>
      <c r="E24" s="11">
        <v>130.27000000000001</v>
      </c>
      <c r="F24" s="28">
        <v>50</v>
      </c>
      <c r="G24" s="11">
        <v>53.96</v>
      </c>
      <c r="H24" s="28">
        <v>50</v>
      </c>
    </row>
    <row r="25" spans="1:8" x14ac:dyDescent="0.25">
      <c r="A25" s="10" t="s">
        <v>22</v>
      </c>
      <c r="B25" s="11">
        <v>180</v>
      </c>
      <c r="C25" s="11">
        <v>339</v>
      </c>
      <c r="D25" s="11">
        <v>346.88</v>
      </c>
      <c r="E25" s="11">
        <v>225.58</v>
      </c>
      <c r="F25" s="11">
        <v>225.58</v>
      </c>
      <c r="G25" s="11">
        <v>37.58</v>
      </c>
      <c r="H25" s="11">
        <v>225.58</v>
      </c>
    </row>
    <row r="26" spans="1:8" x14ac:dyDescent="0.25">
      <c r="A26" s="10" t="s">
        <v>23</v>
      </c>
      <c r="B26" s="11">
        <v>250</v>
      </c>
      <c r="C26" s="11">
        <v>50</v>
      </c>
      <c r="D26" s="11">
        <v>50</v>
      </c>
      <c r="E26" s="11">
        <v>50</v>
      </c>
      <c r="F26" s="11">
        <v>300</v>
      </c>
      <c r="G26" s="11">
        <v>75</v>
      </c>
      <c r="H26" s="11">
        <v>300</v>
      </c>
    </row>
    <row r="27" spans="1:8" x14ac:dyDescent="0.25">
      <c r="A27" s="10" t="s">
        <v>126</v>
      </c>
      <c r="B27" s="11"/>
      <c r="C27" s="11"/>
      <c r="D27" s="11"/>
      <c r="E27" s="11"/>
      <c r="F27" s="11"/>
      <c r="G27" s="11"/>
      <c r="H27" s="11"/>
    </row>
    <row r="28" spans="1:8" x14ac:dyDescent="0.25">
      <c r="A28" s="6" t="s">
        <v>24</v>
      </c>
      <c r="B28" s="13">
        <f>SUM(B17:B27)</f>
        <v>11627</v>
      </c>
      <c r="C28" s="15">
        <f>SUM(C17:C27)</f>
        <v>12405.3</v>
      </c>
      <c r="D28" s="15">
        <f>SUM(D17:D26)</f>
        <v>13938.33</v>
      </c>
      <c r="E28" s="15">
        <f>SUM(E17:E26)</f>
        <v>14482.300000000001</v>
      </c>
      <c r="F28" s="13">
        <f>SUM(F17:F27)</f>
        <v>15329.38</v>
      </c>
      <c r="G28" s="13">
        <f>SUM(G17:G27)</f>
        <v>2765.6</v>
      </c>
      <c r="H28" s="13">
        <f>SUM(H17:H27)</f>
        <v>14668.58</v>
      </c>
    </row>
    <row r="29" spans="1:8" x14ac:dyDescent="0.25">
      <c r="A29" s="10"/>
      <c r="B29" s="9"/>
      <c r="C29" s="9"/>
      <c r="D29" s="9"/>
      <c r="E29" s="9"/>
      <c r="F29" s="9"/>
      <c r="G29" s="9"/>
      <c r="H29" s="9"/>
    </row>
    <row r="30" spans="1:8" x14ac:dyDescent="0.25">
      <c r="A30" s="8" t="s">
        <v>25</v>
      </c>
      <c r="B30" s="9"/>
      <c r="C30" s="9"/>
      <c r="D30" s="9"/>
      <c r="E30" s="9"/>
      <c r="F30" s="9"/>
      <c r="G30" s="9"/>
      <c r="H30" s="9"/>
    </row>
    <row r="31" spans="1:8" x14ac:dyDescent="0.25">
      <c r="A31" s="10" t="s">
        <v>26</v>
      </c>
      <c r="B31" s="11">
        <v>1744</v>
      </c>
      <c r="C31" s="11">
        <v>1450</v>
      </c>
      <c r="D31" s="11">
        <v>788</v>
      </c>
      <c r="E31" s="11">
        <v>1744</v>
      </c>
      <c r="F31" s="28">
        <v>1744</v>
      </c>
      <c r="G31" s="11">
        <v>96</v>
      </c>
      <c r="H31" s="28">
        <v>1744</v>
      </c>
    </row>
    <row r="32" spans="1:8" x14ac:dyDescent="0.25">
      <c r="A32" s="10" t="s">
        <v>27</v>
      </c>
      <c r="B32" s="11">
        <v>2583</v>
      </c>
      <c r="C32" s="11">
        <v>2221</v>
      </c>
      <c r="D32" s="11">
        <v>2070.64</v>
      </c>
      <c r="E32" s="11">
        <v>1991.98</v>
      </c>
      <c r="F32" s="28">
        <v>3481</v>
      </c>
      <c r="G32" s="11">
        <v>788.96</v>
      </c>
      <c r="H32" s="28">
        <v>3481</v>
      </c>
    </row>
    <row r="33" spans="1:8" x14ac:dyDescent="0.25">
      <c r="A33" s="10" t="s">
        <v>28</v>
      </c>
      <c r="B33" s="11">
        <v>683</v>
      </c>
      <c r="C33" s="11">
        <v>94</v>
      </c>
      <c r="D33" s="28">
        <v>1388.18</v>
      </c>
      <c r="E33" s="11">
        <v>1283</v>
      </c>
      <c r="F33" s="11">
        <v>1283</v>
      </c>
      <c r="G33" s="11"/>
      <c r="H33" s="11">
        <v>1283</v>
      </c>
    </row>
    <row r="34" spans="1:8" x14ac:dyDescent="0.25">
      <c r="A34" s="10" t="s">
        <v>29</v>
      </c>
      <c r="B34" s="11"/>
      <c r="C34" s="11">
        <v>68</v>
      </c>
      <c r="D34" s="11">
        <v>780.93</v>
      </c>
      <c r="E34" s="28">
        <v>640.99</v>
      </c>
      <c r="F34" s="28">
        <v>700</v>
      </c>
      <c r="G34" s="11"/>
      <c r="H34" s="28">
        <v>700</v>
      </c>
    </row>
    <row r="35" spans="1:8" x14ac:dyDescent="0.25">
      <c r="A35" s="10" t="s">
        <v>30</v>
      </c>
      <c r="B35" s="11">
        <v>1600</v>
      </c>
      <c r="C35" s="11">
        <v>1760</v>
      </c>
      <c r="D35" s="11">
        <v>1920</v>
      </c>
      <c r="E35" s="11">
        <v>1920</v>
      </c>
      <c r="F35" s="11">
        <v>1920</v>
      </c>
      <c r="G35" s="11"/>
      <c r="H35" s="11">
        <v>1920</v>
      </c>
    </row>
    <row r="36" spans="1:8" x14ac:dyDescent="0.25">
      <c r="A36" s="10" t="s">
        <v>31</v>
      </c>
      <c r="B36" s="11">
        <v>200</v>
      </c>
      <c r="C36" s="11">
        <v>150</v>
      </c>
      <c r="D36" s="11">
        <v>450</v>
      </c>
      <c r="E36" s="11">
        <v>450</v>
      </c>
      <c r="F36" s="11">
        <v>450</v>
      </c>
      <c r="G36" s="11">
        <v>0</v>
      </c>
      <c r="H36" s="11">
        <v>450</v>
      </c>
    </row>
    <row r="37" spans="1:8" x14ac:dyDescent="0.25">
      <c r="A37" s="6" t="s">
        <v>32</v>
      </c>
      <c r="B37" s="13">
        <f t="shared" ref="B37:H37" si="1">SUM(B31:B36)</f>
        <v>6810</v>
      </c>
      <c r="C37" s="13">
        <f t="shared" si="1"/>
        <v>5743</v>
      </c>
      <c r="D37" s="13">
        <f t="shared" si="1"/>
        <v>7397.75</v>
      </c>
      <c r="E37" s="15">
        <f t="shared" si="1"/>
        <v>8029.9699999999993</v>
      </c>
      <c r="F37" s="13">
        <f t="shared" si="1"/>
        <v>9578</v>
      </c>
      <c r="G37" s="13">
        <f t="shared" si="1"/>
        <v>884.96</v>
      </c>
      <c r="H37" s="13">
        <f t="shared" si="1"/>
        <v>9578</v>
      </c>
    </row>
    <row r="38" spans="1:8" x14ac:dyDescent="0.25">
      <c r="A38" s="10"/>
      <c r="B38" s="11"/>
      <c r="C38" s="11"/>
      <c r="D38" s="11"/>
      <c r="E38" s="11"/>
      <c r="F38" s="11"/>
      <c r="G38" s="11"/>
      <c r="H38" s="11"/>
    </row>
    <row r="39" spans="1:8" x14ac:dyDescent="0.25">
      <c r="A39" s="6" t="s">
        <v>33</v>
      </c>
      <c r="B39" s="11"/>
      <c r="C39" s="11"/>
      <c r="D39" s="11"/>
      <c r="E39" s="11"/>
      <c r="F39" s="11"/>
      <c r="G39" s="11"/>
      <c r="H39" s="11"/>
    </row>
    <row r="40" spans="1:8" x14ac:dyDescent="0.25">
      <c r="A40" s="10" t="s">
        <v>34</v>
      </c>
      <c r="B40" s="11">
        <v>1000</v>
      </c>
      <c r="C40" s="11">
        <v>645</v>
      </c>
      <c r="D40" s="11">
        <v>840.2</v>
      </c>
      <c r="E40" s="11">
        <v>1000</v>
      </c>
      <c r="F40" s="11">
        <v>1000</v>
      </c>
      <c r="G40" s="11">
        <v>257.75</v>
      </c>
      <c r="H40" s="11">
        <v>1000</v>
      </c>
    </row>
    <row r="41" spans="1:8" x14ac:dyDescent="0.25">
      <c r="A41" s="10" t="s">
        <v>35</v>
      </c>
      <c r="B41" s="11">
        <v>1000</v>
      </c>
      <c r="C41" s="11"/>
      <c r="D41" s="11">
        <v>0</v>
      </c>
      <c r="E41" s="28">
        <v>65.2</v>
      </c>
      <c r="F41" s="28">
        <v>100</v>
      </c>
      <c r="G41" s="11">
        <v>0</v>
      </c>
      <c r="H41" s="11">
        <v>100</v>
      </c>
    </row>
    <row r="42" spans="1:8" x14ac:dyDescent="0.25">
      <c r="A42" s="10" t="s">
        <v>36</v>
      </c>
      <c r="B42" s="11"/>
      <c r="C42" s="11"/>
      <c r="D42" s="11"/>
      <c r="E42" s="11"/>
      <c r="F42" s="11"/>
      <c r="G42" s="11"/>
      <c r="H42" s="11"/>
    </row>
    <row r="43" spans="1:8" x14ac:dyDescent="0.25">
      <c r="A43" s="6" t="s">
        <v>37</v>
      </c>
      <c r="B43" s="13">
        <f t="shared" ref="B43:H43" si="2">SUM(B40:B42)</f>
        <v>2000</v>
      </c>
      <c r="C43" s="13">
        <f t="shared" si="2"/>
        <v>645</v>
      </c>
      <c r="D43" s="13">
        <f>SUM(D40:D42)</f>
        <v>840.2</v>
      </c>
      <c r="E43" s="13">
        <f>SUM(E40:E41)</f>
        <v>1065.2</v>
      </c>
      <c r="F43" s="13">
        <f t="shared" si="2"/>
        <v>1100</v>
      </c>
      <c r="G43" s="13">
        <f t="shared" si="2"/>
        <v>257.75</v>
      </c>
      <c r="H43" s="13">
        <f t="shared" si="2"/>
        <v>1100</v>
      </c>
    </row>
    <row r="44" spans="1:8" x14ac:dyDescent="0.25">
      <c r="A44" s="10"/>
      <c r="B44" s="11"/>
      <c r="C44" s="11"/>
      <c r="D44" s="11"/>
      <c r="E44" s="11"/>
      <c r="F44" s="11"/>
      <c r="G44" s="11"/>
      <c r="H44" s="11"/>
    </row>
    <row r="45" spans="1:8" x14ac:dyDescent="0.25">
      <c r="A45" s="6" t="s">
        <v>38</v>
      </c>
      <c r="B45" s="11"/>
      <c r="C45" s="11"/>
      <c r="D45" s="11"/>
      <c r="E45" s="11"/>
      <c r="F45" s="11"/>
      <c r="G45" s="11"/>
      <c r="H45" s="11"/>
    </row>
    <row r="46" spans="1:8" x14ac:dyDescent="0.25">
      <c r="A46" s="10" t="s">
        <v>39</v>
      </c>
      <c r="B46" s="11"/>
      <c r="C46" s="11"/>
      <c r="D46" s="11"/>
      <c r="E46" s="11"/>
      <c r="F46" s="11">
        <v>1000</v>
      </c>
      <c r="G46" s="11">
        <v>0</v>
      </c>
      <c r="H46" s="11"/>
    </row>
    <row r="47" spans="1:8" x14ac:dyDescent="0.25">
      <c r="A47" s="10" t="s">
        <v>40</v>
      </c>
      <c r="B47" s="11"/>
      <c r="C47" s="11"/>
      <c r="D47" s="11"/>
      <c r="E47" s="11"/>
      <c r="F47" s="11"/>
      <c r="G47" s="11"/>
      <c r="H47" s="11"/>
    </row>
    <row r="48" spans="1:8" x14ac:dyDescent="0.25">
      <c r="A48" s="10" t="s">
        <v>41</v>
      </c>
      <c r="B48" s="11"/>
      <c r="C48" s="11">
        <v>962</v>
      </c>
      <c r="D48" s="11">
        <v>4005.09</v>
      </c>
      <c r="E48" s="11">
        <v>3730.09</v>
      </c>
      <c r="F48" s="11">
        <v>0</v>
      </c>
      <c r="G48" s="11">
        <v>144.07</v>
      </c>
      <c r="H48" s="11"/>
    </row>
    <row r="49" spans="1:8" x14ac:dyDescent="0.25">
      <c r="A49" s="10" t="s">
        <v>109</v>
      </c>
      <c r="B49" s="11"/>
      <c r="C49" s="11"/>
      <c r="D49" s="11">
        <v>2320</v>
      </c>
      <c r="E49" s="11">
        <v>2784</v>
      </c>
      <c r="F49" s="11"/>
      <c r="G49" s="11">
        <v>0</v>
      </c>
      <c r="H49" s="11"/>
    </row>
    <row r="50" spans="1:8" x14ac:dyDescent="0.25">
      <c r="A50" s="10" t="s">
        <v>42</v>
      </c>
      <c r="B50" s="11"/>
      <c r="C50" s="11"/>
      <c r="D50" s="11">
        <v>425</v>
      </c>
      <c r="E50" s="11">
        <v>2000</v>
      </c>
      <c r="F50" s="11">
        <v>0</v>
      </c>
      <c r="G50" s="11">
        <v>0</v>
      </c>
      <c r="H50" s="11">
        <v>0</v>
      </c>
    </row>
    <row r="51" spans="1:8" x14ac:dyDescent="0.25">
      <c r="A51" s="10" t="s">
        <v>113</v>
      </c>
      <c r="B51" s="11"/>
      <c r="C51" s="11"/>
      <c r="D51" s="11">
        <v>350</v>
      </c>
      <c r="E51" s="11">
        <v>350</v>
      </c>
      <c r="F51" s="11"/>
      <c r="G51" s="11"/>
      <c r="H51" s="11"/>
    </row>
    <row r="52" spans="1:8" x14ac:dyDescent="0.25">
      <c r="A52" s="10" t="s">
        <v>129</v>
      </c>
      <c r="B52" s="11"/>
      <c r="C52" s="11"/>
      <c r="D52" s="11"/>
      <c r="E52" s="11"/>
      <c r="F52" s="11">
        <v>1000</v>
      </c>
      <c r="G52" s="11">
        <v>1558.03</v>
      </c>
      <c r="H52" s="11"/>
    </row>
    <row r="53" spans="1:8" x14ac:dyDescent="0.25">
      <c r="A53" s="6" t="s">
        <v>43</v>
      </c>
      <c r="B53" s="13">
        <f>SUM(B46:B50)</f>
        <v>0</v>
      </c>
      <c r="C53" s="13">
        <f>SUM(C46:C50)</f>
        <v>962</v>
      </c>
      <c r="D53" s="13">
        <f>SUM(D46:D51)</f>
        <v>7100.09</v>
      </c>
      <c r="E53" s="13">
        <f>SUM(E46:E51)</f>
        <v>8864.09</v>
      </c>
      <c r="F53" s="13">
        <f>SUM(F46:F50)</f>
        <v>1000</v>
      </c>
      <c r="G53" s="13">
        <f>SUM(G46:G50)</f>
        <v>144.07</v>
      </c>
      <c r="H53" s="13">
        <f>SUM(H46:H50)</f>
        <v>0</v>
      </c>
    </row>
    <row r="54" spans="1:8" x14ac:dyDescent="0.25">
      <c r="A54" s="10"/>
      <c r="B54" s="11"/>
      <c r="C54" s="11"/>
      <c r="D54" s="11"/>
      <c r="E54" s="11"/>
      <c r="F54" s="11"/>
      <c r="G54" s="11"/>
      <c r="H54" s="11"/>
    </row>
    <row r="55" spans="1:8" x14ac:dyDescent="0.25">
      <c r="A55" s="6" t="s">
        <v>44</v>
      </c>
      <c r="B55" s="11"/>
      <c r="C55" s="11"/>
      <c r="D55" s="11">
        <v>0</v>
      </c>
      <c r="E55" s="11">
        <v>0</v>
      </c>
      <c r="F55" s="11">
        <v>400</v>
      </c>
      <c r="G55" s="11">
        <v>220.84</v>
      </c>
      <c r="H55" s="11">
        <v>400</v>
      </c>
    </row>
    <row r="56" spans="1:8" x14ac:dyDescent="0.25">
      <c r="A56" s="10"/>
      <c r="B56" s="11"/>
      <c r="C56" s="11"/>
      <c r="D56" s="11"/>
      <c r="E56" s="11"/>
      <c r="F56" s="11"/>
      <c r="G56" s="11"/>
      <c r="H56" s="11"/>
    </row>
    <row r="57" spans="1:8" x14ac:dyDescent="0.25">
      <c r="A57" s="6" t="s">
        <v>45</v>
      </c>
      <c r="B57" s="11">
        <v>709</v>
      </c>
      <c r="C57" s="11"/>
      <c r="D57" s="11">
        <v>709</v>
      </c>
      <c r="E57" s="11">
        <v>0</v>
      </c>
      <c r="F57" s="11">
        <v>0</v>
      </c>
      <c r="G57" s="11"/>
      <c r="H57" s="11"/>
    </row>
    <row r="58" spans="1:8" x14ac:dyDescent="0.25">
      <c r="A58" s="6"/>
      <c r="B58" s="11"/>
      <c r="C58" s="11"/>
      <c r="D58" s="11"/>
      <c r="E58" s="11"/>
      <c r="F58" s="11"/>
      <c r="G58" s="11"/>
      <c r="H58" s="11"/>
    </row>
    <row r="59" spans="1:8" s="2" customFormat="1" x14ac:dyDescent="0.25">
      <c r="A59" s="6" t="s">
        <v>46</v>
      </c>
      <c r="B59" s="13">
        <f>SUM(B28+B37+B43+B53+B55+B57)</f>
        <v>21146</v>
      </c>
      <c r="C59" s="15">
        <f>SUM(C28+C37+C43+C53+C55+C57)</f>
        <v>19755.3</v>
      </c>
      <c r="D59" s="15">
        <f>SUM(D28+D37+D43+D53+D14)</f>
        <v>32125.270000000004</v>
      </c>
      <c r="E59" s="29">
        <f>SUM(E28+E37+E43+E53)</f>
        <v>32441.56</v>
      </c>
      <c r="F59" s="13">
        <f>SUM(F28+F37+F43+F53+F55+F57)</f>
        <v>27407.379999999997</v>
      </c>
      <c r="G59" s="13">
        <f>SUM(G28+G37+G43+G53+G55+G57)</f>
        <v>4273.22</v>
      </c>
      <c r="H59" s="13">
        <f>SUM(H28+H37+H43+H53+H55+H57)</f>
        <v>25746.58</v>
      </c>
    </row>
    <row r="60" spans="1:8" x14ac:dyDescent="0.25">
      <c r="A60" s="6"/>
      <c r="B60" s="11"/>
      <c r="C60" s="11"/>
      <c r="D60" s="11"/>
      <c r="E60" s="11"/>
      <c r="F60" s="11"/>
      <c r="G60" s="11"/>
      <c r="H60" s="11"/>
    </row>
    <row r="61" spans="1:8" x14ac:dyDescent="0.25">
      <c r="A61" s="6" t="s">
        <v>47</v>
      </c>
      <c r="B61" s="11">
        <v>20437</v>
      </c>
      <c r="C61" s="11">
        <v>22264</v>
      </c>
      <c r="D61" s="11">
        <f>D12</f>
        <v>29275.839999999997</v>
      </c>
      <c r="E61" s="11">
        <f>E12</f>
        <v>27316.47</v>
      </c>
      <c r="F61" s="11">
        <f>F12</f>
        <v>26009.379999999997</v>
      </c>
      <c r="G61" s="11">
        <f>G12</f>
        <v>13416.5</v>
      </c>
      <c r="H61" s="11">
        <f>H12</f>
        <v>26422.38</v>
      </c>
    </row>
    <row r="62" spans="1:8" x14ac:dyDescent="0.25">
      <c r="A62" s="6" t="s">
        <v>48</v>
      </c>
      <c r="B62" s="11">
        <v>20437</v>
      </c>
      <c r="C62" s="11">
        <v>13161</v>
      </c>
      <c r="D62" s="11">
        <f>D59</f>
        <v>32125.270000000004</v>
      </c>
      <c r="E62" s="11">
        <f>SUM(E28+E37+E43+E53)</f>
        <v>32441.56</v>
      </c>
      <c r="F62" s="11">
        <f>SUM(F28+F37+F43+F53)</f>
        <v>27007.379999999997</v>
      </c>
      <c r="G62" s="11">
        <f>SUM(G28+G37+G43+G53)</f>
        <v>4052.38</v>
      </c>
      <c r="H62" s="11">
        <f>SUM(H28+H37+H43+H53)</f>
        <v>25346.58</v>
      </c>
    </row>
    <row r="63" spans="1:8" x14ac:dyDescent="0.25">
      <c r="A63" s="6" t="s">
        <v>49</v>
      </c>
      <c r="B63" s="11"/>
      <c r="C63" s="11">
        <f t="shared" ref="C63:H63" si="3">C61-C62</f>
        <v>9103</v>
      </c>
      <c r="D63" s="33">
        <f t="shared" si="3"/>
        <v>-2849.4300000000076</v>
      </c>
      <c r="E63" s="11">
        <f t="shared" si="3"/>
        <v>-5125.09</v>
      </c>
      <c r="F63" s="11">
        <f t="shared" si="3"/>
        <v>-998</v>
      </c>
      <c r="G63" s="11">
        <f t="shared" si="3"/>
        <v>9364.119999999999</v>
      </c>
      <c r="H63" s="11">
        <f t="shared" si="3"/>
        <v>1075.7999999999993</v>
      </c>
    </row>
    <row r="64" spans="1:8" x14ac:dyDescent="0.25">
      <c r="A64" s="10" t="s">
        <v>50</v>
      </c>
      <c r="B64" s="11"/>
      <c r="C64" s="11"/>
      <c r="D64" s="11"/>
      <c r="E64" s="11"/>
      <c r="F64" s="11"/>
      <c r="G64" s="11"/>
      <c r="H64" s="11"/>
    </row>
    <row r="65" spans="1:8" x14ac:dyDescent="0.25">
      <c r="A65" s="6" t="s">
        <v>51</v>
      </c>
      <c r="B65" s="11"/>
      <c r="C65" s="11">
        <v>9103</v>
      </c>
      <c r="D65" s="11"/>
      <c r="E65" s="11"/>
      <c r="F65" s="11"/>
      <c r="G65" s="11"/>
      <c r="H65" s="11"/>
    </row>
    <row r="66" spans="1:8" x14ac:dyDescent="0.25">
      <c r="A66" s="4"/>
    </row>
    <row r="67" spans="1:8" x14ac:dyDescent="0.25">
      <c r="A67" s="5" t="s">
        <v>5</v>
      </c>
      <c r="B67" s="1" t="s">
        <v>145</v>
      </c>
    </row>
    <row r="68" spans="1:8" x14ac:dyDescent="0.25">
      <c r="A68" s="4" t="s">
        <v>110</v>
      </c>
      <c r="B68" s="21">
        <v>500</v>
      </c>
      <c r="C68" s="1" t="s">
        <v>111</v>
      </c>
    </row>
    <row r="69" spans="1:8" x14ac:dyDescent="0.25">
      <c r="A69" s="4" t="s">
        <v>112</v>
      </c>
      <c r="B69" s="21">
        <v>2040</v>
      </c>
      <c r="C69" s="16" t="s">
        <v>130</v>
      </c>
    </row>
    <row r="70" spans="1:8" x14ac:dyDescent="0.25">
      <c r="A70" s="4"/>
    </row>
    <row r="71" spans="1:8" x14ac:dyDescent="0.25">
      <c r="A71" s="5" t="s">
        <v>53</v>
      </c>
      <c r="B71" s="5"/>
      <c r="C71" s="5" t="s">
        <v>52</v>
      </c>
    </row>
    <row r="72" spans="1:8" x14ac:dyDescent="0.25">
      <c r="A72" s="4" t="s">
        <v>141</v>
      </c>
      <c r="B72" s="17">
        <v>10289.040000000001</v>
      </c>
      <c r="C72" s="16" t="s">
        <v>142</v>
      </c>
    </row>
    <row r="73" spans="1:8" x14ac:dyDescent="0.25">
      <c r="A73" s="4"/>
      <c r="B73" s="27"/>
      <c r="C73" s="19"/>
    </row>
    <row r="74" spans="1:8" x14ac:dyDescent="0.25">
      <c r="A74" s="4" t="s">
        <v>140</v>
      </c>
      <c r="B74" s="34">
        <v>348</v>
      </c>
      <c r="C74" s="27" t="s">
        <v>143</v>
      </c>
    </row>
    <row r="75" spans="1:8" x14ac:dyDescent="0.25">
      <c r="A75" s="4"/>
      <c r="B75" s="31"/>
      <c r="C75" s="27" t="s">
        <v>144</v>
      </c>
    </row>
    <row r="76" spans="1:8" x14ac:dyDescent="0.25">
      <c r="A76" s="4"/>
      <c r="B76" s="27"/>
      <c r="C76" s="27"/>
    </row>
    <row r="77" spans="1:8" x14ac:dyDescent="0.25">
      <c r="A77" s="4"/>
      <c r="B77" s="27"/>
      <c r="C77" s="27"/>
    </row>
    <row r="78" spans="1:8" x14ac:dyDescent="0.25">
      <c r="A78" s="4" t="s">
        <v>54</v>
      </c>
      <c r="B78" s="17">
        <v>320</v>
      </c>
      <c r="C78" s="16" t="s">
        <v>124</v>
      </c>
    </row>
    <row r="79" spans="1:8" x14ac:dyDescent="0.25">
      <c r="A79" s="4"/>
      <c r="C79" s="16"/>
    </row>
    <row r="80" spans="1:8" x14ac:dyDescent="0.25">
      <c r="A80" s="4" t="s">
        <v>55</v>
      </c>
    </row>
    <row r="81" spans="1:5" x14ac:dyDescent="0.25">
      <c r="A81" s="2" t="s">
        <v>18</v>
      </c>
      <c r="B81" s="18">
        <f>SUM(B82:B93)</f>
        <v>959</v>
      </c>
    </row>
    <row r="82" spans="1:5" x14ac:dyDescent="0.25">
      <c r="A82" s="4" t="s">
        <v>56</v>
      </c>
      <c r="B82" s="1">
        <v>275</v>
      </c>
    </row>
    <row r="83" spans="1:5" x14ac:dyDescent="0.25">
      <c r="A83" s="4" t="s">
        <v>57</v>
      </c>
      <c r="B83" s="1">
        <v>25</v>
      </c>
    </row>
    <row r="84" spans="1:5" x14ac:dyDescent="0.25">
      <c r="A84" s="4" t="s">
        <v>58</v>
      </c>
      <c r="B84" s="1">
        <v>17</v>
      </c>
    </row>
    <row r="85" spans="1:5" x14ac:dyDescent="0.25">
      <c r="A85" s="4" t="s">
        <v>59</v>
      </c>
      <c r="B85" s="1">
        <v>12</v>
      </c>
    </row>
    <row r="86" spans="1:5" x14ac:dyDescent="0.25">
      <c r="A86" s="4" t="s">
        <v>60</v>
      </c>
      <c r="B86" s="1">
        <v>36</v>
      </c>
    </row>
    <row r="87" spans="1:5" x14ac:dyDescent="0.25">
      <c r="A87" s="4" t="s">
        <v>61</v>
      </c>
      <c r="B87" s="1">
        <v>136</v>
      </c>
    </row>
    <row r="88" spans="1:5" x14ac:dyDescent="0.25">
      <c r="A88" s="4" t="s">
        <v>62</v>
      </c>
      <c r="B88" s="1">
        <v>40</v>
      </c>
    </row>
    <row r="89" spans="1:5" x14ac:dyDescent="0.25">
      <c r="A89" s="4" t="s">
        <v>63</v>
      </c>
      <c r="B89" s="1">
        <v>20</v>
      </c>
    </row>
    <row r="90" spans="1:5" x14ac:dyDescent="0.25">
      <c r="A90" s="4" t="s">
        <v>64</v>
      </c>
      <c r="B90" s="1">
        <v>35</v>
      </c>
    </row>
    <row r="91" spans="1:5" x14ac:dyDescent="0.25">
      <c r="A91" s="4" t="s">
        <v>65</v>
      </c>
      <c r="B91" s="1">
        <v>129</v>
      </c>
    </row>
    <row r="92" spans="1:5" x14ac:dyDescent="0.25">
      <c r="A92" s="4" t="s">
        <v>66</v>
      </c>
      <c r="B92" s="1">
        <v>90</v>
      </c>
    </row>
    <row r="93" spans="1:5" x14ac:dyDescent="0.25">
      <c r="A93" s="4" t="s">
        <v>128</v>
      </c>
      <c r="B93" s="1">
        <v>144</v>
      </c>
      <c r="C93" s="16" t="s">
        <v>67</v>
      </c>
    </row>
    <row r="94" spans="1:5" x14ac:dyDescent="0.25">
      <c r="A94" s="4"/>
    </row>
    <row r="95" spans="1:5" x14ac:dyDescent="0.25">
      <c r="A95" s="2" t="s">
        <v>19</v>
      </c>
      <c r="B95" s="21">
        <v>1075</v>
      </c>
      <c r="C95" s="27" t="s">
        <v>125</v>
      </c>
    </row>
    <row r="96" spans="1:5" x14ac:dyDescent="0.25">
      <c r="A96" s="4"/>
      <c r="C96" s="1" t="s">
        <v>127</v>
      </c>
      <c r="E96" s="35" t="s">
        <v>146</v>
      </c>
    </row>
    <row r="97" spans="1:4" x14ac:dyDescent="0.25">
      <c r="A97" s="4"/>
    </row>
    <row r="98" spans="1:4" x14ac:dyDescent="0.25">
      <c r="A98" s="2" t="s">
        <v>20</v>
      </c>
      <c r="B98" s="29">
        <f>SUM(B99:B102)</f>
        <v>344.62</v>
      </c>
      <c r="C98" s="16" t="s">
        <v>118</v>
      </c>
    </row>
    <row r="99" spans="1:4" x14ac:dyDescent="0.25">
      <c r="A99" s="4" t="s">
        <v>68</v>
      </c>
      <c r="B99" s="17">
        <v>15.57</v>
      </c>
    </row>
    <row r="100" spans="1:4" x14ac:dyDescent="0.25">
      <c r="A100" s="4" t="s">
        <v>69</v>
      </c>
      <c r="B100" s="17">
        <v>236.25</v>
      </c>
      <c r="D100" s="35" t="s">
        <v>147</v>
      </c>
    </row>
    <row r="101" spans="1:4" x14ac:dyDescent="0.25">
      <c r="A101" s="4" t="s">
        <v>114</v>
      </c>
      <c r="B101" s="17">
        <v>22.8</v>
      </c>
    </row>
    <row r="102" spans="1:4" x14ac:dyDescent="0.25">
      <c r="A102" s="4" t="s">
        <v>115</v>
      </c>
      <c r="B102" s="17">
        <v>70</v>
      </c>
      <c r="D102" s="35" t="s">
        <v>148</v>
      </c>
    </row>
    <row r="103" spans="1:4" x14ac:dyDescent="0.25">
      <c r="A103" s="4"/>
      <c r="B103" s="17"/>
    </row>
    <row r="104" spans="1:4" x14ac:dyDescent="0.25">
      <c r="A104" s="4"/>
      <c r="B104" s="17"/>
    </row>
    <row r="105" spans="1:4" x14ac:dyDescent="0.25">
      <c r="A105" s="2" t="s">
        <v>70</v>
      </c>
      <c r="B105" s="17"/>
    </row>
    <row r="106" spans="1:4" x14ac:dyDescent="0.25">
      <c r="A106" s="4" t="s">
        <v>71</v>
      </c>
      <c r="B106" s="18">
        <v>40</v>
      </c>
      <c r="C106" s="16" t="s">
        <v>101</v>
      </c>
    </row>
    <row r="107" spans="1:4" x14ac:dyDescent="0.25">
      <c r="A107" s="4"/>
      <c r="B107" s="17"/>
      <c r="C107" s="16" t="s">
        <v>102</v>
      </c>
    </row>
    <row r="108" spans="1:4" x14ac:dyDescent="0.25">
      <c r="A108" s="4"/>
      <c r="B108" s="17"/>
      <c r="C108" s="16" t="s">
        <v>103</v>
      </c>
    </row>
    <row r="109" spans="1:4" x14ac:dyDescent="0.25">
      <c r="A109" s="2" t="s">
        <v>72</v>
      </c>
      <c r="B109" s="18">
        <v>225.58</v>
      </c>
    </row>
    <row r="110" spans="1:4" x14ac:dyDescent="0.25">
      <c r="A110" s="4" t="s">
        <v>104</v>
      </c>
      <c r="B110" s="17">
        <v>45.6</v>
      </c>
      <c r="C110" s="16" t="s">
        <v>105</v>
      </c>
    </row>
    <row r="111" spans="1:4" x14ac:dyDescent="0.25">
      <c r="A111" s="4"/>
      <c r="B111" s="17"/>
      <c r="C111" s="16"/>
    </row>
    <row r="112" spans="1:4" x14ac:dyDescent="0.25">
      <c r="A112" s="2" t="s">
        <v>73</v>
      </c>
      <c r="B112" s="18">
        <v>300</v>
      </c>
      <c r="C112" s="16" t="s">
        <v>100</v>
      </c>
    </row>
    <row r="113" spans="1:3" x14ac:dyDescent="0.25">
      <c r="A113" s="4"/>
      <c r="C113" s="16"/>
    </row>
    <row r="114" spans="1:3" x14ac:dyDescent="0.25">
      <c r="A114" s="4"/>
      <c r="B114" s="17"/>
    </row>
    <row r="115" spans="1:3" x14ac:dyDescent="0.25">
      <c r="A115" s="2" t="s">
        <v>74</v>
      </c>
      <c r="B115" s="18">
        <v>1744</v>
      </c>
    </row>
    <row r="116" spans="1:3" x14ac:dyDescent="0.25">
      <c r="A116" s="4" t="s">
        <v>75</v>
      </c>
      <c r="B116" s="17">
        <v>676</v>
      </c>
      <c r="C116" s="19"/>
    </row>
    <row r="117" spans="1:3" x14ac:dyDescent="0.25">
      <c r="A117" s="4" t="s">
        <v>76</v>
      </c>
      <c r="B117" s="17">
        <v>672</v>
      </c>
    </row>
    <row r="118" spans="1:3" x14ac:dyDescent="0.25">
      <c r="A118" s="4" t="s">
        <v>77</v>
      </c>
      <c r="B118" s="17">
        <v>396</v>
      </c>
    </row>
    <row r="119" spans="1:3" x14ac:dyDescent="0.25">
      <c r="A119" s="4"/>
      <c r="B119" s="17"/>
    </row>
    <row r="120" spans="1:3" x14ac:dyDescent="0.25">
      <c r="A120" s="2" t="s">
        <v>78</v>
      </c>
      <c r="B120" s="18">
        <f>SUM(B123+B122+B121)</f>
        <v>3481</v>
      </c>
    </row>
    <row r="121" spans="1:3" x14ac:dyDescent="0.25">
      <c r="A121" s="4" t="s">
        <v>79</v>
      </c>
      <c r="B121" s="17">
        <v>483</v>
      </c>
      <c r="C121" s="27" t="s">
        <v>120</v>
      </c>
    </row>
    <row r="122" spans="1:3" x14ac:dyDescent="0.25">
      <c r="A122" s="4" t="s">
        <v>80</v>
      </c>
      <c r="B122" s="17">
        <v>2437</v>
      </c>
      <c r="C122" s="27" t="s">
        <v>121</v>
      </c>
    </row>
    <row r="123" spans="1:3" ht="29.25" customHeight="1" x14ac:dyDescent="0.25">
      <c r="A123" s="20" t="s">
        <v>81</v>
      </c>
      <c r="B123" s="17">
        <v>561</v>
      </c>
      <c r="C123" s="16" t="s">
        <v>122</v>
      </c>
    </row>
    <row r="124" spans="1:3" x14ac:dyDescent="0.25">
      <c r="A124" s="4"/>
    </row>
    <row r="125" spans="1:3" x14ac:dyDescent="0.25">
      <c r="A125" s="2" t="s">
        <v>28</v>
      </c>
      <c r="B125" s="18">
        <f>SUM(B127+B126)</f>
        <v>1283</v>
      </c>
    </row>
    <row r="126" spans="1:3" x14ac:dyDescent="0.25">
      <c r="A126" s="4" t="s">
        <v>82</v>
      </c>
      <c r="B126" s="17">
        <v>94</v>
      </c>
      <c r="C126" s="16" t="s">
        <v>84</v>
      </c>
    </row>
    <row r="127" spans="1:3" x14ac:dyDescent="0.25">
      <c r="A127" s="4" t="s">
        <v>83</v>
      </c>
      <c r="B127" s="17">
        <v>1189</v>
      </c>
      <c r="C127" s="16" t="s">
        <v>85</v>
      </c>
    </row>
    <row r="128" spans="1:3" x14ac:dyDescent="0.25">
      <c r="A128" s="4"/>
      <c r="C128" s="16" t="s">
        <v>116</v>
      </c>
    </row>
    <row r="129" spans="1:3" x14ac:dyDescent="0.25">
      <c r="A129" s="4"/>
    </row>
    <row r="130" spans="1:3" x14ac:dyDescent="0.25">
      <c r="A130" s="2" t="s">
        <v>29</v>
      </c>
      <c r="B130" s="30">
        <f>SUM(B131:B133)</f>
        <v>640.99</v>
      </c>
      <c r="C130" s="16" t="s">
        <v>119</v>
      </c>
    </row>
    <row r="131" spans="1:3" x14ac:dyDescent="0.25">
      <c r="A131" s="4" t="s">
        <v>108</v>
      </c>
      <c r="B131" s="17">
        <v>110</v>
      </c>
    </row>
    <row r="132" spans="1:3" x14ac:dyDescent="0.25">
      <c r="A132" s="4" t="s">
        <v>107</v>
      </c>
      <c r="B132" s="17">
        <v>505.99</v>
      </c>
    </row>
    <row r="133" spans="1:3" x14ac:dyDescent="0.25">
      <c r="A133" s="4" t="s">
        <v>117</v>
      </c>
      <c r="B133" s="17">
        <v>25</v>
      </c>
    </row>
    <row r="135" spans="1:3" x14ac:dyDescent="0.25">
      <c r="A135" s="2" t="s">
        <v>30</v>
      </c>
      <c r="B135" s="18">
        <v>1920</v>
      </c>
      <c r="C135" s="16" t="s">
        <v>99</v>
      </c>
    </row>
    <row r="137" spans="1:3" x14ac:dyDescent="0.25">
      <c r="A137" s="2" t="s">
        <v>86</v>
      </c>
      <c r="B137" s="21">
        <v>450</v>
      </c>
      <c r="C137" s="23" t="s">
        <v>87</v>
      </c>
    </row>
    <row r="138" spans="1:3" x14ac:dyDescent="0.25">
      <c r="A138" s="4"/>
    </row>
    <row r="139" spans="1:3" x14ac:dyDescent="0.25">
      <c r="A139" s="2" t="s">
        <v>88</v>
      </c>
      <c r="B139" s="17">
        <v>1000</v>
      </c>
    </row>
    <row r="140" spans="1:3" x14ac:dyDescent="0.25">
      <c r="A140" s="4"/>
      <c r="B140" s="17"/>
    </row>
    <row r="141" spans="1:3" x14ac:dyDescent="0.25">
      <c r="A141" s="2" t="s">
        <v>89</v>
      </c>
      <c r="B141" s="17">
        <v>65.2</v>
      </c>
      <c r="C141" s="16"/>
    </row>
    <row r="142" spans="1:3" x14ac:dyDescent="0.25">
      <c r="A142" s="4"/>
      <c r="C142" s="16"/>
    </row>
    <row r="143" spans="1:3" x14ac:dyDescent="0.25">
      <c r="A143" s="4"/>
    </row>
    <row r="144" spans="1:3" x14ac:dyDescent="0.25">
      <c r="A144" s="2" t="s">
        <v>38</v>
      </c>
      <c r="B144" s="24">
        <f>SUM(B148:B148)</f>
        <v>0</v>
      </c>
    </row>
    <row r="145" spans="1:5" x14ac:dyDescent="0.25">
      <c r="A145" s="4" t="s">
        <v>42</v>
      </c>
      <c r="B145" s="40">
        <v>425</v>
      </c>
      <c r="C145" s="16" t="s">
        <v>155</v>
      </c>
    </row>
    <row r="146" spans="1:5" x14ac:dyDescent="0.25">
      <c r="B146" s="24"/>
      <c r="C146" s="16" t="s">
        <v>156</v>
      </c>
    </row>
    <row r="147" spans="1:5" x14ac:dyDescent="0.25">
      <c r="B147" s="24"/>
      <c r="C147" s="16"/>
    </row>
    <row r="148" spans="1:5" x14ac:dyDescent="0.25">
      <c r="A148" s="4" t="s">
        <v>90</v>
      </c>
      <c r="B148" s="17">
        <v>0</v>
      </c>
      <c r="C148" s="16" t="s">
        <v>91</v>
      </c>
    </row>
    <row r="149" spans="1:5" x14ac:dyDescent="0.25">
      <c r="A149" s="4" t="s">
        <v>149</v>
      </c>
      <c r="B149" s="17">
        <v>1000</v>
      </c>
      <c r="C149" s="16">
        <v>1709.02</v>
      </c>
      <c r="D149" s="36" t="s">
        <v>150</v>
      </c>
      <c r="E149" s="11">
        <v>200</v>
      </c>
    </row>
    <row r="150" spans="1:5" x14ac:dyDescent="0.25">
      <c r="A150" s="4"/>
      <c r="B150" s="17"/>
      <c r="C150" s="16"/>
      <c r="D150" s="36" t="s">
        <v>151</v>
      </c>
      <c r="E150" s="11">
        <v>30</v>
      </c>
    </row>
    <row r="151" spans="1:5" x14ac:dyDescent="0.25">
      <c r="A151" s="4"/>
      <c r="D151" s="36" t="s">
        <v>152</v>
      </c>
      <c r="E151" s="11">
        <v>1000</v>
      </c>
    </row>
    <row r="152" spans="1:5" x14ac:dyDescent="0.25">
      <c r="A152" s="4"/>
      <c r="D152" s="37" t="s">
        <v>153</v>
      </c>
      <c r="E152" s="13">
        <f>SUM(E149:E151)</f>
        <v>1230</v>
      </c>
    </row>
    <row r="153" spans="1:5" x14ac:dyDescent="0.25">
      <c r="A153" s="23" t="s">
        <v>154</v>
      </c>
      <c r="D153" s="38"/>
      <c r="E153" s="39"/>
    </row>
    <row r="154" spans="1:5" x14ac:dyDescent="0.25">
      <c r="A154" s="23"/>
      <c r="D154" s="38"/>
      <c r="E154" s="39"/>
    </row>
    <row r="155" spans="1:5" x14ac:dyDescent="0.25">
      <c r="A155" s="2" t="s">
        <v>92</v>
      </c>
    </row>
    <row r="156" spans="1:5" x14ac:dyDescent="0.25">
      <c r="A156" s="4" t="s">
        <v>132</v>
      </c>
      <c r="B156" s="17">
        <v>15520.73</v>
      </c>
      <c r="C156" s="19"/>
    </row>
    <row r="157" spans="1:5" ht="30.75" customHeight="1" x14ac:dyDescent="0.25">
      <c r="A157" s="20" t="s">
        <v>93</v>
      </c>
      <c r="B157" s="17"/>
    </row>
    <row r="158" spans="1:5" x14ac:dyDescent="0.25">
      <c r="A158" s="4" t="s">
        <v>133</v>
      </c>
      <c r="B158" s="17">
        <f>B156+F12-F59</f>
        <v>14122.730000000003</v>
      </c>
      <c r="C158" s="27" t="s">
        <v>134</v>
      </c>
    </row>
    <row r="159" spans="1:5" x14ac:dyDescent="0.25">
      <c r="A159" s="4"/>
      <c r="B159" s="17"/>
      <c r="C159" s="1" t="s">
        <v>123</v>
      </c>
    </row>
    <row r="160" spans="1:5" ht="30.75" customHeight="1" x14ac:dyDescent="0.25">
      <c r="A160" s="3" t="s">
        <v>94</v>
      </c>
      <c r="B160" s="18">
        <f>H43</f>
        <v>1100</v>
      </c>
    </row>
    <row r="161" spans="1:2" x14ac:dyDescent="0.25">
      <c r="A161" s="4"/>
      <c r="B161" s="17"/>
    </row>
    <row r="162" spans="1:2" ht="30" customHeight="1" x14ac:dyDescent="0.25">
      <c r="A162" s="3" t="s">
        <v>106</v>
      </c>
      <c r="B162" s="17"/>
    </row>
    <row r="163" spans="1:2" x14ac:dyDescent="0.25">
      <c r="A163" s="4" t="s">
        <v>90</v>
      </c>
      <c r="B163" s="17">
        <v>1000</v>
      </c>
    </row>
    <row r="164" spans="1:2" x14ac:dyDescent="0.25">
      <c r="A164" s="4" t="s">
        <v>95</v>
      </c>
      <c r="B164" s="17">
        <v>0</v>
      </c>
    </row>
    <row r="165" spans="1:2" x14ac:dyDescent="0.25">
      <c r="A165" s="2" t="s">
        <v>96</v>
      </c>
      <c r="B165" s="17">
        <f>SUM(B163:B164)</f>
        <v>1000</v>
      </c>
    </row>
    <row r="167" spans="1:2" x14ac:dyDescent="0.25">
      <c r="A167" s="2" t="s">
        <v>97</v>
      </c>
      <c r="B167" s="30">
        <f>B158-B165</f>
        <v>13122.730000000003</v>
      </c>
    </row>
    <row r="169" spans="1:2" x14ac:dyDescent="0.25">
      <c r="A169" s="22" t="s">
        <v>98</v>
      </c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Manningtree Town Council</dc:creator>
  <cp:lastModifiedBy>Manningtree Town Council</cp:lastModifiedBy>
  <cp:lastPrinted>2022-04-27T20:04:26Z</cp:lastPrinted>
  <dcterms:created xsi:type="dcterms:W3CDTF">2021-11-04T13:09:04Z</dcterms:created>
  <dcterms:modified xsi:type="dcterms:W3CDTF">2022-06-17T13:02:31Z</dcterms:modified>
</cp:coreProperties>
</file>